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https://arktosvzw.sharepoint.com/sites/LokalepartnerschappenWaasland-92.Financin/Gedeelde documenten/92. Financiën/"/>
    </mc:Choice>
  </mc:AlternateContent>
  <xr:revisionPtr revIDLastSave="226" documentId="8_{50463989-C7CB-4D99-9038-08A910AE86A2}" xr6:coauthVersionLast="47" xr6:coauthVersionMax="47" xr10:uidLastSave="{C341A6CC-89C7-4070-896A-66E55C4B2B95}"/>
  <bookViews>
    <workbookView xWindow="-108" yWindow="-108" windowWidth="23256" windowHeight="12456" tabRatio="812" xr2:uid="{00000000-000D-0000-FFFF-FFFF00000000}"/>
  </bookViews>
  <sheets>
    <sheet name="Rapport TR 1" sheetId="6" r:id="rId1"/>
  </sheets>
  <externalReferences>
    <externalReference r:id="rId2"/>
    <externalReference r:id="rId3"/>
    <externalReference r:id="rId4"/>
  </externalReferences>
  <definedNames>
    <definedName name="art">'[1]art 60'!$H$3:$H$100</definedName>
    <definedName name="CommentBudget">#REF!</definedName>
    <definedName name="hoe">[1]instroom!$D$8:$D$158</definedName>
    <definedName name="Index">[2]RateCard!$M$2</definedName>
    <definedName name="kwartaal_data">[1]instroom!$E$8:$E$158</definedName>
    <definedName name="LBB_Cheque1">[1]LBB!$G$3:$G$180</definedName>
    <definedName name="LBB_Cheque2">[1]LBB!$H$3:$H$180</definedName>
    <definedName name="PoR_Passed">[3]PIT_PVT!$E$11</definedName>
    <definedName name="PoR_Total">[3]PIT_PVT!$D$11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9" i="6" l="1"/>
  <c r="Q25" i="6"/>
  <c r="D24" i="6"/>
  <c r="E24" i="6"/>
  <c r="F24" i="6"/>
  <c r="G24" i="6"/>
  <c r="H24" i="6"/>
  <c r="I24" i="6"/>
  <c r="J24" i="6"/>
  <c r="K24" i="6"/>
  <c r="L24" i="6"/>
  <c r="M24" i="6"/>
  <c r="N24" i="6"/>
  <c r="C24" i="6"/>
  <c r="D23" i="6" l="1"/>
  <c r="D22" i="6" s="1"/>
  <c r="E23" i="6"/>
  <c r="F23" i="6"/>
  <c r="G23" i="6"/>
  <c r="H23" i="6"/>
  <c r="H22" i="6" s="1"/>
  <c r="I23" i="6"/>
  <c r="I22" i="6" s="1"/>
  <c r="J23" i="6"/>
  <c r="J22" i="6" s="1"/>
  <c r="K23" i="6"/>
  <c r="K22" i="6" s="1"/>
  <c r="L23" i="6"/>
  <c r="L22" i="6" s="1"/>
  <c r="M23" i="6"/>
  <c r="N23" i="6"/>
  <c r="C23" i="6"/>
  <c r="C29" i="6"/>
  <c r="O29" i="6" s="1"/>
  <c r="C28" i="6"/>
  <c r="N27" i="6"/>
  <c r="M27" i="6"/>
  <c r="L27" i="6"/>
  <c r="K27" i="6"/>
  <c r="J27" i="6"/>
  <c r="I27" i="6"/>
  <c r="H27" i="6"/>
  <c r="G27" i="6"/>
  <c r="F27" i="6"/>
  <c r="E27" i="6"/>
  <c r="D27" i="6"/>
  <c r="Q24" i="6"/>
  <c r="N22" i="6"/>
  <c r="M22" i="6"/>
  <c r="F22" i="6"/>
  <c r="E22" i="6"/>
  <c r="G22" i="6"/>
  <c r="C22" i="6"/>
  <c r="U16" i="6"/>
  <c r="U12" i="6"/>
  <c r="U8" i="6"/>
  <c r="D17" i="6"/>
  <c r="D16" i="6" s="1"/>
  <c r="E17" i="6"/>
  <c r="E16" i="6" s="1"/>
  <c r="F17" i="6"/>
  <c r="F16" i="6" s="1"/>
  <c r="G17" i="6"/>
  <c r="G16" i="6" s="1"/>
  <c r="H17" i="6"/>
  <c r="H16" i="6" s="1"/>
  <c r="I17" i="6"/>
  <c r="I16" i="6" s="1"/>
  <c r="J17" i="6"/>
  <c r="J16" i="6" s="1"/>
  <c r="K17" i="6"/>
  <c r="K16" i="6" s="1"/>
  <c r="L17" i="6"/>
  <c r="L16" i="6" s="1"/>
  <c r="M17" i="6"/>
  <c r="M16" i="6" s="1"/>
  <c r="N17" i="6"/>
  <c r="O17" i="6"/>
  <c r="C17" i="6"/>
  <c r="D10" i="6"/>
  <c r="E10" i="6"/>
  <c r="F10" i="6"/>
  <c r="G10" i="6"/>
  <c r="H10" i="6"/>
  <c r="I10" i="6"/>
  <c r="J10" i="6"/>
  <c r="K10" i="6"/>
  <c r="L10" i="6"/>
  <c r="M10" i="6"/>
  <c r="N10" i="6"/>
  <c r="D9" i="6"/>
  <c r="E9" i="6"/>
  <c r="F9" i="6"/>
  <c r="G9" i="6"/>
  <c r="H9" i="6"/>
  <c r="I9" i="6"/>
  <c r="J9" i="6"/>
  <c r="K9" i="6"/>
  <c r="L9" i="6"/>
  <c r="M9" i="6"/>
  <c r="N9" i="6"/>
  <c r="C10" i="6"/>
  <c r="C9" i="6"/>
  <c r="Q18" i="6"/>
  <c r="N16" i="6"/>
  <c r="O15" i="6"/>
  <c r="Q15" i="6" s="1"/>
  <c r="C14" i="6"/>
  <c r="O14" i="6" s="1"/>
  <c r="Q14" i="6" s="1"/>
  <c r="C13" i="6"/>
  <c r="O13" i="6" s="1"/>
  <c r="N12" i="6"/>
  <c r="M12" i="6"/>
  <c r="L12" i="6"/>
  <c r="K12" i="6"/>
  <c r="J12" i="6"/>
  <c r="I12" i="6"/>
  <c r="H12" i="6"/>
  <c r="G12" i="6"/>
  <c r="F12" i="6"/>
  <c r="E12" i="6"/>
  <c r="D12" i="6"/>
  <c r="O11" i="6"/>
  <c r="C27" i="6" l="1"/>
  <c r="O28" i="6"/>
  <c r="U20" i="6"/>
  <c r="C12" i="6"/>
  <c r="O16" i="6"/>
  <c r="Q17" i="6"/>
  <c r="Q16" i="6" s="1"/>
  <c r="C16" i="6"/>
  <c r="C8" i="6"/>
  <c r="O12" i="6"/>
  <c r="Q13" i="6"/>
  <c r="Q12" i="6" s="1"/>
  <c r="N8" i="6"/>
  <c r="N20" i="6" s="1"/>
  <c r="Q23" i="6" l="1"/>
  <c r="Q22" i="6" s="1"/>
  <c r="O22" i="6"/>
  <c r="Q28" i="6"/>
  <c r="Q27" i="6" s="1"/>
  <c r="O27" i="6"/>
  <c r="R12" i="6"/>
  <c r="S12" i="6"/>
  <c r="C20" i="6"/>
  <c r="R16" i="6"/>
  <c r="S16" i="6"/>
  <c r="J8" i="6"/>
  <c r="J20" i="6" s="1"/>
  <c r="L8" i="6"/>
  <c r="L20" i="6" s="1"/>
  <c r="I8" i="6"/>
  <c r="I20" i="6" s="1"/>
  <c r="K8" i="6"/>
  <c r="K20" i="6" s="1"/>
  <c r="M8" i="6"/>
  <c r="M20" i="6" s="1"/>
  <c r="O9" i="6"/>
  <c r="T12" i="6" l="1"/>
  <c r="V12" i="6" s="1"/>
  <c r="T16" i="6"/>
  <c r="V16" i="6" s="1"/>
  <c r="F8" i="6"/>
  <c r="F20" i="6" s="1"/>
  <c r="E8" i="6"/>
  <c r="E20" i="6" s="1"/>
  <c r="H8" i="6"/>
  <c r="H20" i="6" s="1"/>
  <c r="G8" i="6"/>
  <c r="G20" i="6" s="1"/>
  <c r="T22" i="6" l="1"/>
  <c r="V22" i="6" s="1"/>
  <c r="T27" i="6"/>
  <c r="V27" i="6" s="1"/>
  <c r="Q9" i="6"/>
  <c r="D8" i="6"/>
  <c r="D20" i="6" s="1"/>
  <c r="O10" i="6"/>
  <c r="Q11" i="6" l="1"/>
  <c r="Q10" i="6"/>
  <c r="Q8" i="6" l="1"/>
  <c r="S8" i="6"/>
  <c r="S20" i="6" s="1"/>
  <c r="Q20" i="6"/>
  <c r="R8" i="6"/>
  <c r="O8" i="6"/>
  <c r="O20" i="6" s="1"/>
  <c r="T8" i="6" l="1"/>
  <c r="R20" i="6"/>
  <c r="T20" i="6" l="1"/>
  <c r="V20" i="6" s="1"/>
  <c r="V8" i="6"/>
</calcChain>
</file>

<file path=xl/sharedStrings.xml><?xml version="1.0" encoding="utf-8"?>
<sst xmlns="http://schemas.openxmlformats.org/spreadsheetml/2006/main" count="41" uniqueCount="35">
  <si>
    <t>FEB</t>
  </si>
  <si>
    <t>JUNI</t>
  </si>
  <si>
    <t>JULI</t>
  </si>
  <si>
    <t xml:space="preserve">AUG </t>
  </si>
  <si>
    <t>OKT</t>
  </si>
  <si>
    <t>NOV</t>
  </si>
  <si>
    <t>DEC</t>
  </si>
  <si>
    <t>JAN</t>
  </si>
  <si>
    <t>APRIL</t>
  </si>
  <si>
    <t>MEI</t>
  </si>
  <si>
    <t xml:space="preserve">SEPT </t>
  </si>
  <si>
    <t>MAART</t>
  </si>
  <si>
    <t>TOTAAL</t>
  </si>
  <si>
    <t xml:space="preserve">% BEGROTING </t>
  </si>
  <si>
    <t>emino</t>
  </si>
  <si>
    <t>Toewijzing %</t>
  </si>
  <si>
    <t>SUT 24</t>
  </si>
  <si>
    <t>TOTAAL TR 1</t>
  </si>
  <si>
    <t>PERCENTAGE WERKINGSMIDDELEN</t>
  </si>
  <si>
    <t>TR1</t>
  </si>
  <si>
    <t>JAN - DEC  2024</t>
  </si>
  <si>
    <t>Arktos</t>
  </si>
  <si>
    <t>Compaan</t>
  </si>
  <si>
    <t>Kasper Vandewalle</t>
  </si>
  <si>
    <t>FORFAIT 30%</t>
  </si>
  <si>
    <t>Hanne Van der Poten</t>
  </si>
  <si>
    <t>Emma Van Hoosten</t>
  </si>
  <si>
    <t>BEGROTING (inclusief forfait)</t>
  </si>
  <si>
    <t>VDAB</t>
  </si>
  <si>
    <t>Lokale besturen</t>
  </si>
  <si>
    <t>Bo Heymans</t>
  </si>
  <si>
    <t>Carina Corné</t>
  </si>
  <si>
    <t>personeel</t>
  </si>
  <si>
    <t>in middelen</t>
  </si>
  <si>
    <t>middelen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</si>
</sst>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-* #,##0.00_-;\-* #,##0.0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7C9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</borders>
  <cellStyleXfs count="29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5" fillId="2" borderId="0" applyNumberFormat="0" applyBorder="0" applyAlignment="0" applyProtection="0"/>
    <xf numFmtId="0" fontId="6" fillId="3" borderId="10" applyNumberFormat="0" applyAlignment="0" applyProtection="0"/>
    <xf numFmtId="0" fontId="7" fillId="4" borderId="11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2" applyNumberFormat="0" applyFill="0" applyAlignment="0" applyProtection="0"/>
    <xf numFmtId="0" fontId="11" fillId="0" borderId="13" applyNumberFormat="0" applyFill="0" applyAlignment="0" applyProtection="0"/>
    <xf numFmtId="0" fontId="12" fillId="0" borderId="14" applyNumberFormat="0" applyFill="0" applyAlignment="0" applyProtection="0"/>
    <xf numFmtId="0" fontId="12" fillId="0" borderId="0" applyNumberFormat="0" applyFill="0" applyBorder="0" applyAlignment="0" applyProtection="0"/>
    <xf numFmtId="0" fontId="13" fillId="6" borderId="10" applyNumberFormat="0" applyAlignment="0" applyProtection="0"/>
    <xf numFmtId="0" fontId="14" fillId="0" borderId="15" applyNumberFormat="0" applyFill="0" applyAlignment="0" applyProtection="0"/>
    <xf numFmtId="0" fontId="15" fillId="7" borderId="0" applyNumberFormat="0" applyBorder="0" applyAlignment="0" applyProtection="0"/>
    <xf numFmtId="0" fontId="4" fillId="8" borderId="16" applyNumberFormat="0" applyFont="0" applyAlignment="0" applyProtection="0"/>
    <xf numFmtId="0" fontId="16" fillId="3" borderId="17" applyNumberFormat="0" applyAlignment="0" applyProtection="0"/>
    <xf numFmtId="0" fontId="4" fillId="0" borderId="0"/>
    <xf numFmtId="0" fontId="17" fillId="0" borderId="0" applyNumberFormat="0" applyFill="0" applyBorder="0" applyAlignment="0" applyProtection="0"/>
    <xf numFmtId="0" fontId="18" fillId="0" borderId="18" applyNumberFormat="0" applyFill="0" applyAlignment="0" applyProtection="0"/>
    <xf numFmtId="0" fontId="19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7">
    <xf numFmtId="0" fontId="0" fillId="0" borderId="0" xfId="0"/>
    <xf numFmtId="164" fontId="0" fillId="0" borderId="0" xfId="1" applyFont="1"/>
    <xf numFmtId="164" fontId="0" fillId="0" borderId="0" xfId="1" applyFont="1" applyBorder="1"/>
    <xf numFmtId="164" fontId="0" fillId="0" borderId="6" xfId="1" applyFont="1" applyBorder="1"/>
    <xf numFmtId="164" fontId="0" fillId="0" borderId="7" xfId="1" applyFont="1" applyBorder="1"/>
    <xf numFmtId="164" fontId="2" fillId="0" borderId="8" xfId="1" applyFont="1" applyBorder="1"/>
    <xf numFmtId="164" fontId="0" fillId="0" borderId="8" xfId="1" applyFont="1" applyBorder="1"/>
    <xf numFmtId="164" fontId="2" fillId="0" borderId="19" xfId="1" applyFont="1" applyBorder="1"/>
    <xf numFmtId="164" fontId="3" fillId="9" borderId="0" xfId="1" applyFont="1" applyFill="1"/>
    <xf numFmtId="164" fontId="3" fillId="0" borderId="6" xfId="1" applyFont="1" applyFill="1" applyBorder="1"/>
    <xf numFmtId="164" fontId="3" fillId="0" borderId="0" xfId="1" applyFont="1" applyFill="1" applyBorder="1"/>
    <xf numFmtId="164" fontId="3" fillId="0" borderId="20" xfId="1" applyFont="1" applyFill="1" applyBorder="1"/>
    <xf numFmtId="164" fontId="0" fillId="0" borderId="0" xfId="1" applyFont="1" applyFill="1" applyBorder="1"/>
    <xf numFmtId="164" fontId="2" fillId="0" borderId="8" xfId="1" applyFont="1" applyFill="1" applyBorder="1"/>
    <xf numFmtId="164" fontId="2" fillId="0" borderId="22" xfId="1" applyFont="1" applyBorder="1"/>
    <xf numFmtId="9" fontId="0" fillId="0" borderId="22" xfId="2" applyFont="1" applyBorder="1"/>
    <xf numFmtId="164" fontId="2" fillId="0" borderId="9" xfId="1" applyFont="1" applyBorder="1"/>
    <xf numFmtId="164" fontId="3" fillId="9" borderId="7" xfId="1" applyFont="1" applyFill="1" applyBorder="1" applyAlignment="1">
      <alignment horizontal="right"/>
    </xf>
    <xf numFmtId="0" fontId="20" fillId="10" borderId="0" xfId="0" applyFont="1" applyFill="1" applyAlignment="1">
      <alignment horizontal="center"/>
    </xf>
    <xf numFmtId="0" fontId="0" fillId="10" borderId="0" xfId="0" applyFill="1"/>
    <xf numFmtId="0" fontId="21" fillId="10" borderId="0" xfId="0" applyFont="1" applyFill="1" applyAlignment="1">
      <alignment horizontal="center" vertical="top"/>
    </xf>
    <xf numFmtId="164" fontId="3" fillId="0" borderId="3" xfId="1" applyFont="1" applyFill="1" applyBorder="1"/>
    <xf numFmtId="164" fontId="3" fillId="0" borderId="4" xfId="1" applyFont="1" applyFill="1" applyBorder="1"/>
    <xf numFmtId="164" fontId="2" fillId="11" borderId="0" xfId="1" applyFont="1" applyFill="1"/>
    <xf numFmtId="164" fontId="2" fillId="11" borderId="3" xfId="1" applyFont="1" applyFill="1" applyBorder="1" applyAlignment="1">
      <alignment horizontal="center"/>
    </xf>
    <xf numFmtId="164" fontId="2" fillId="11" borderId="4" xfId="1" applyFont="1" applyFill="1" applyBorder="1" applyAlignment="1">
      <alignment horizontal="center"/>
    </xf>
    <xf numFmtId="164" fontId="2" fillId="11" borderId="5" xfId="1" applyFont="1" applyFill="1" applyBorder="1" applyAlignment="1">
      <alignment horizontal="center"/>
    </xf>
    <xf numFmtId="164" fontId="2" fillId="12" borderId="0" xfId="1" applyFont="1" applyFill="1"/>
    <xf numFmtId="164" fontId="0" fillId="0" borderId="22" xfId="1" applyFont="1" applyBorder="1"/>
    <xf numFmtId="164" fontId="3" fillId="0" borderId="23" xfId="1" applyFont="1" applyFill="1" applyBorder="1"/>
    <xf numFmtId="164" fontId="2" fillId="0" borderId="0" xfId="1" applyFont="1" applyBorder="1"/>
    <xf numFmtId="0" fontId="0" fillId="0" borderId="0" xfId="0" applyBorder="1"/>
    <xf numFmtId="164" fontId="0" fillId="0" borderId="24" xfId="1" applyFont="1" applyBorder="1"/>
    <xf numFmtId="164" fontId="0" fillId="0" borderId="23" xfId="1" applyFont="1" applyBorder="1"/>
    <xf numFmtId="164" fontId="2" fillId="0" borderId="23" xfId="1" applyFont="1" applyBorder="1"/>
    <xf numFmtId="0" fontId="0" fillId="0" borderId="22" xfId="0" applyBorder="1"/>
    <xf numFmtId="43" fontId="0" fillId="0" borderId="22" xfId="0" applyNumberFormat="1" applyBorder="1"/>
    <xf numFmtId="164" fontId="2" fillId="13" borderId="1" xfId="1" applyFont="1" applyFill="1" applyBorder="1"/>
    <xf numFmtId="164" fontId="2" fillId="13" borderId="2" xfId="1" applyFont="1" applyFill="1" applyBorder="1"/>
    <xf numFmtId="164" fontId="2" fillId="13" borderId="21" xfId="1" applyFont="1" applyFill="1" applyBorder="1"/>
    <xf numFmtId="164" fontId="2" fillId="13" borderId="22" xfId="1" applyFont="1" applyFill="1" applyBorder="1"/>
    <xf numFmtId="164" fontId="0" fillId="13" borderId="22" xfId="0" applyNumberFormat="1" applyFill="1" applyBorder="1"/>
    <xf numFmtId="0" fontId="0" fillId="13" borderId="22" xfId="0" applyFill="1" applyBorder="1"/>
    <xf numFmtId="164" fontId="3" fillId="0" borderId="25" xfId="1" applyFont="1" applyFill="1" applyBorder="1"/>
    <xf numFmtId="164" fontId="3" fillId="0" borderId="25" xfId="1" applyFont="1" applyFill="1" applyBorder="1" applyAlignment="1">
      <alignment horizontal="right"/>
    </xf>
    <xf numFmtId="164" fontId="0" fillId="0" borderId="25" xfId="1" applyFont="1" applyFill="1" applyBorder="1"/>
    <xf numFmtId="164" fontId="3" fillId="0" borderId="0" xfId="1" applyFont="1" applyFill="1" applyBorder="1" applyAlignment="1">
      <alignment horizontal="right"/>
    </xf>
  </cellXfs>
  <cellStyles count="29">
    <cellStyle name="Bad" xfId="4" xr:uid="{BEC3F79E-3393-4700-A79C-50F70A25ECAE}"/>
    <cellStyle name="Calculation" xfId="5" xr:uid="{B9F2C187-6A58-4F49-8AEA-8179B607ADD1}"/>
    <cellStyle name="Check Cell" xfId="6" xr:uid="{6D1ABF04-2027-442F-B7E8-7155731BD838}"/>
    <cellStyle name="Explanatory Text" xfId="7" xr:uid="{0834302D-D4FA-4B53-BC10-FB0ACCD3DC81}"/>
    <cellStyle name="Good" xfId="8" xr:uid="{62E8D7AE-7E65-421F-A075-03D946D361F3}"/>
    <cellStyle name="Heading 1" xfId="9" xr:uid="{79BAA4AF-F7C4-46F8-AF9C-CB3B004D673B}"/>
    <cellStyle name="Heading 2" xfId="10" xr:uid="{4D24B74C-F7D2-4117-9B49-42B6E59AAAD3}"/>
    <cellStyle name="Heading 3" xfId="11" xr:uid="{F259A066-CB8D-4A9D-93AE-578D003080A2}"/>
    <cellStyle name="Heading 4" xfId="12" xr:uid="{9CAADCE0-C2FA-4478-8151-975988DFD155}"/>
    <cellStyle name="Input" xfId="13" xr:uid="{14E484E1-CAB8-4140-B479-DA2DFC2A93EB}"/>
    <cellStyle name="Komma" xfId="1" builtinId="3"/>
    <cellStyle name="Komma 2" xfId="28" xr:uid="{8F8252EF-535C-44CE-BFBE-35231EBC4254}"/>
    <cellStyle name="Komma 3" xfId="27" xr:uid="{F4411638-861B-4A87-9917-4C4B5AF39555}"/>
    <cellStyle name="Linked Cell" xfId="14" xr:uid="{5F81F094-539D-42CA-8B9D-7C5207BD99FF}"/>
    <cellStyle name="Neutral" xfId="15" xr:uid="{DB3662C8-C97F-4FDA-BDAD-36608A58EE1E}"/>
    <cellStyle name="Note" xfId="16" xr:uid="{9D792C2C-F57E-46F7-A822-D0440B14D882}"/>
    <cellStyle name="Output" xfId="17" xr:uid="{D98A8230-C0E5-4071-A767-B328191B57F4}"/>
    <cellStyle name="Procent" xfId="2" builtinId="5"/>
    <cellStyle name="Procent 2" xfId="22" xr:uid="{32EDAAC5-6559-4AE7-A81E-EF02EB822FF8}"/>
    <cellStyle name="Standaard" xfId="0" builtinId="0"/>
    <cellStyle name="Standaard 2" xfId="3" xr:uid="{97D482D8-67AB-422E-885B-D587AC582DC8}"/>
    <cellStyle name="Standaard 2 2" xfId="24" xr:uid="{B100D265-3EA1-43D3-8C80-CA61E0E36288}"/>
    <cellStyle name="Standaard 22" xfId="18" xr:uid="{688C8D36-82ED-4834-BE99-0D153D59A60F}"/>
    <cellStyle name="Standaard 3" xfId="23" xr:uid="{4D576476-294E-43AD-A426-ADE3FCD0573D}"/>
    <cellStyle name="Standaard 4" xfId="25" xr:uid="{62A6805A-D72B-4E6A-885E-D7D654BCF1D1}"/>
    <cellStyle name="Standaard 4 2" xfId="26" xr:uid="{36DA3F19-04BC-4FF6-A30F-715F9D7C950D}"/>
    <cellStyle name="Title" xfId="19" xr:uid="{ED6AC2D2-2C54-4D8B-A3AF-CEF7FDADF395}"/>
    <cellStyle name="Total" xfId="20" xr:uid="{CB87980E-D99C-4E12-AC32-F70C8B45D3BC}"/>
    <cellStyle name="Warning Text" xfId="21" xr:uid="{D00730F3-28BE-4EA2-A308-20F878E1724D}"/>
  </cellStyles>
  <dxfs count="0"/>
  <tableStyles count="0" defaultTableStyle="TableStyleMedium2" defaultPivotStyle="PivotStyleLight16"/>
  <colors>
    <mruColors>
      <color rgb="FFC7C900"/>
      <color rgb="FF29F70D"/>
      <color rgb="FF553C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-BEG-%20Team%20Mechelen\Teamorganisatie\In-,%20door-%20en%20uitstroom\A.Instroom\2016\instroom%20-%20Mechelen%20v3.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epartments\Finance-Administration\Controlling\Private\001%20Actuals\2015\1512A\Projects\PGR%20-%20Program%20Report%20-%20Banking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onfluence.isabelteam.be/Users/glecocq/CORP%20GOV/Project%20Governance/Template_DMT_v3_Empt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elichting"/>
      <sheetName val="aanmeldingslijst"/>
      <sheetName val="instroom"/>
      <sheetName val="art 60"/>
      <sheetName val="LBB"/>
      <sheetName val="verdeelsleutel"/>
      <sheetName val="verdeling per JC - WZ"/>
      <sheetName val="teamdashboard"/>
      <sheetName val="extra telling"/>
      <sheetName val="dropdow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verview"/>
      <sheetName val="Dashboard"/>
      <sheetName val="DESCR."/>
      <sheetName val="PROJECTS"/>
      <sheetName val="ACHIEVEMENTS"/>
      <sheetName val="RISKS"/>
      <sheetName val="DECISIONS"/>
      <sheetName val="ACTIONS"/>
      <sheetName val="CONTACTS"/>
      <sheetName val="Criteria"/>
      <sheetName val="RateCard"/>
      <sheetName val="DDLIS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Report"/>
      <sheetName val="Project Info"/>
      <sheetName val="Schedule"/>
      <sheetName val="Budget"/>
      <sheetName val="Subcontract"/>
      <sheetName val="Risks and Issues"/>
      <sheetName val="Actions"/>
      <sheetName val="PIT_PVT"/>
      <sheetName val="STPR"/>
      <sheetName val="MAD-TEMPLATES"/>
      <sheetName val="warranty"/>
      <sheetName val="Internal 1"/>
      <sheetName val="Temp1"/>
      <sheetName val="Quality"/>
      <sheetName val="Introduction"/>
      <sheetName val="DDLI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AB984-07AD-45B4-88FC-B1DDACFB0BC0}">
  <dimension ref="A2:V34"/>
  <sheetViews>
    <sheetView tabSelected="1" zoomScale="85" zoomScaleNormal="85" workbookViewId="0">
      <selection activeCell="E10" sqref="E10"/>
    </sheetView>
  </sheetViews>
  <sheetFormatPr defaultRowHeight="14.4" x14ac:dyDescent="0.3"/>
  <cols>
    <col min="1" max="1" width="24.77734375" bestFit="1" customWidth="1"/>
    <col min="2" max="2" width="20.88671875" customWidth="1"/>
    <col min="3" max="4" width="8.21875" customWidth="1"/>
    <col min="5" max="5" width="8.77734375" customWidth="1"/>
    <col min="6" max="8" width="8.21875" customWidth="1"/>
    <col min="9" max="14" width="8.44140625" customWidth="1"/>
    <col min="15" max="15" width="11.77734375" customWidth="1"/>
    <col min="16" max="16" width="10" customWidth="1"/>
    <col min="17" max="19" width="20.77734375" customWidth="1"/>
    <col min="20" max="20" width="12.21875" bestFit="1" customWidth="1"/>
    <col min="21" max="21" width="25.77734375" hidden="1" customWidth="1"/>
    <col min="22" max="22" width="15.77734375" hidden="1" customWidth="1"/>
    <col min="23" max="23" width="11.5546875" customWidth="1"/>
  </cols>
  <sheetData>
    <row r="2" spans="1:22" ht="15" customHeight="1" x14ac:dyDescent="0.3">
      <c r="A2" s="18"/>
      <c r="B2" s="18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3" spans="1:22" ht="15" customHeight="1" x14ac:dyDescent="0.3">
      <c r="A3" s="20"/>
      <c r="B3" s="20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5" spans="1:22" x14ac:dyDescent="0.3">
      <c r="A5" s="23" t="s">
        <v>19</v>
      </c>
      <c r="B5" s="23"/>
      <c r="C5" s="24" t="s">
        <v>7</v>
      </c>
      <c r="D5" s="25" t="s">
        <v>0</v>
      </c>
      <c r="E5" s="25" t="s">
        <v>11</v>
      </c>
      <c r="F5" s="25" t="s">
        <v>8</v>
      </c>
      <c r="G5" s="25" t="s">
        <v>9</v>
      </c>
      <c r="H5" s="25" t="s">
        <v>1</v>
      </c>
      <c r="I5" s="25" t="s">
        <v>2</v>
      </c>
      <c r="J5" s="25" t="s">
        <v>3</v>
      </c>
      <c r="K5" s="25" t="s">
        <v>10</v>
      </c>
      <c r="L5" s="25" t="s">
        <v>4</v>
      </c>
      <c r="M5" s="25" t="s">
        <v>5</v>
      </c>
      <c r="N5" s="25" t="s">
        <v>6</v>
      </c>
      <c r="O5" s="25" t="s">
        <v>12</v>
      </c>
      <c r="P5" s="25" t="s">
        <v>16</v>
      </c>
      <c r="Q5" s="25" t="s">
        <v>17</v>
      </c>
      <c r="R5" s="25" t="s">
        <v>24</v>
      </c>
      <c r="S5" s="25" t="s">
        <v>18</v>
      </c>
      <c r="T5" s="25" t="s">
        <v>12</v>
      </c>
      <c r="U5" s="25" t="s">
        <v>27</v>
      </c>
      <c r="V5" s="26" t="s">
        <v>13</v>
      </c>
    </row>
    <row r="6" spans="1:22" x14ac:dyDescent="0.3">
      <c r="A6" s="27" t="s">
        <v>20</v>
      </c>
      <c r="B6" s="27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4"/>
    </row>
    <row r="7" spans="1:22" ht="15" thickBot="1" x14ac:dyDescent="0.35">
      <c r="A7" s="1"/>
      <c r="B7" s="1"/>
      <c r="C7" s="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"/>
    </row>
    <row r="8" spans="1:22" ht="15" thickBot="1" x14ac:dyDescent="0.35">
      <c r="A8" s="5" t="s">
        <v>21</v>
      </c>
      <c r="B8" s="16" t="s">
        <v>15</v>
      </c>
      <c r="C8" s="13">
        <f>SUM(C9:C11)</f>
        <v>243.66666666666669</v>
      </c>
      <c r="D8" s="13">
        <f t="shared" ref="D8:O8" si="0">SUM(D9:D11)</f>
        <v>243.66666666666669</v>
      </c>
      <c r="E8" s="13">
        <f t="shared" si="0"/>
        <v>243.66666666666669</v>
      </c>
      <c r="F8" s="13">
        <f t="shared" si="0"/>
        <v>243.66666666666669</v>
      </c>
      <c r="G8" s="13">
        <f t="shared" si="0"/>
        <v>243.66666666666669</v>
      </c>
      <c r="H8" s="13">
        <f t="shared" si="0"/>
        <v>243.66666666666669</v>
      </c>
      <c r="I8" s="13">
        <f t="shared" si="0"/>
        <v>243.66666666666669</v>
      </c>
      <c r="J8" s="13">
        <f t="shared" si="0"/>
        <v>243.66666666666669</v>
      </c>
      <c r="K8" s="13">
        <f t="shared" si="0"/>
        <v>243.66666666666669</v>
      </c>
      <c r="L8" s="13">
        <f t="shared" si="0"/>
        <v>243.66666666666669</v>
      </c>
      <c r="M8" s="13">
        <f t="shared" si="0"/>
        <v>243.66666666666669</v>
      </c>
      <c r="N8" s="13">
        <f t="shared" si="0"/>
        <v>243.66666666666669</v>
      </c>
      <c r="O8" s="13">
        <f t="shared" si="0"/>
        <v>2924.0000000000009</v>
      </c>
      <c r="P8" s="6"/>
      <c r="Q8" s="7">
        <f>SUM(Q9:Q11)</f>
        <v>0</v>
      </c>
      <c r="R8" s="5">
        <f>Q8*0.3</f>
        <v>0</v>
      </c>
      <c r="S8" s="5">
        <f>Q8*0.1</f>
        <v>0</v>
      </c>
      <c r="T8" s="7">
        <f>R8+Q8+S8</f>
        <v>0</v>
      </c>
      <c r="U8" s="14">
        <f>(53320+67080)*1.4</f>
        <v>168560</v>
      </c>
      <c r="V8" s="15">
        <f>T8/U8</f>
        <v>0</v>
      </c>
    </row>
    <row r="9" spans="1:22" x14ac:dyDescent="0.3">
      <c r="A9" s="8" t="s">
        <v>23</v>
      </c>
      <c r="B9" s="8">
        <v>90</v>
      </c>
      <c r="C9" s="21">
        <f>1720/12*90%</f>
        <v>129</v>
      </c>
      <c r="D9" s="22">
        <f t="shared" ref="D9:N9" si="1">1720/12*90%</f>
        <v>129</v>
      </c>
      <c r="E9" s="22">
        <f t="shared" si="1"/>
        <v>129</v>
      </c>
      <c r="F9" s="22">
        <f t="shared" si="1"/>
        <v>129</v>
      </c>
      <c r="G9" s="22">
        <f t="shared" si="1"/>
        <v>129</v>
      </c>
      <c r="H9" s="22">
        <f t="shared" si="1"/>
        <v>129</v>
      </c>
      <c r="I9" s="22">
        <f t="shared" si="1"/>
        <v>129</v>
      </c>
      <c r="J9" s="22">
        <f t="shared" si="1"/>
        <v>129</v>
      </c>
      <c r="K9" s="22">
        <f t="shared" si="1"/>
        <v>129</v>
      </c>
      <c r="L9" s="22">
        <f t="shared" si="1"/>
        <v>129</v>
      </c>
      <c r="M9" s="22">
        <f t="shared" si="1"/>
        <v>129</v>
      </c>
      <c r="N9" s="22">
        <f t="shared" si="1"/>
        <v>129</v>
      </c>
      <c r="O9" s="22">
        <f>SUM(C9:N9)</f>
        <v>1548</v>
      </c>
      <c r="P9" s="10"/>
      <c r="Q9" s="11">
        <f>O9*P9</f>
        <v>0</v>
      </c>
      <c r="R9" s="12"/>
      <c r="S9" s="12"/>
      <c r="T9" s="11"/>
      <c r="U9" s="2"/>
      <c r="V9" s="4"/>
    </row>
    <row r="10" spans="1:22" x14ac:dyDescent="0.3">
      <c r="A10" s="8" t="s">
        <v>25</v>
      </c>
      <c r="B10" s="17">
        <v>80</v>
      </c>
      <c r="C10" s="10">
        <f>(1720/12)*80%</f>
        <v>114.66666666666669</v>
      </c>
      <c r="D10" s="10">
        <f t="shared" ref="D10:N10" si="2">(1720/12)*80%</f>
        <v>114.66666666666669</v>
      </c>
      <c r="E10" s="10">
        <f t="shared" si="2"/>
        <v>114.66666666666669</v>
      </c>
      <c r="F10" s="10">
        <f t="shared" si="2"/>
        <v>114.66666666666669</v>
      </c>
      <c r="G10" s="10">
        <f t="shared" si="2"/>
        <v>114.66666666666669</v>
      </c>
      <c r="H10" s="10">
        <f t="shared" si="2"/>
        <v>114.66666666666669</v>
      </c>
      <c r="I10" s="10">
        <f t="shared" si="2"/>
        <v>114.66666666666669</v>
      </c>
      <c r="J10" s="10">
        <f t="shared" si="2"/>
        <v>114.66666666666669</v>
      </c>
      <c r="K10" s="10">
        <f t="shared" si="2"/>
        <v>114.66666666666669</v>
      </c>
      <c r="L10" s="10">
        <f t="shared" si="2"/>
        <v>114.66666666666669</v>
      </c>
      <c r="M10" s="10">
        <f t="shared" si="2"/>
        <v>114.66666666666669</v>
      </c>
      <c r="N10" s="10">
        <f t="shared" si="2"/>
        <v>114.66666666666669</v>
      </c>
      <c r="O10" s="10">
        <f t="shared" ref="O10" si="3">SUM(C10:N10)</f>
        <v>1376.0000000000007</v>
      </c>
      <c r="P10" s="10"/>
      <c r="Q10" s="11">
        <f>O10*P10</f>
        <v>0</v>
      </c>
      <c r="R10" s="12"/>
      <c r="S10" s="12"/>
      <c r="T10" s="11"/>
      <c r="U10" s="2"/>
      <c r="V10" s="4"/>
    </row>
    <row r="11" spans="1:22" ht="15" thickBot="1" x14ac:dyDescent="0.35">
      <c r="A11" s="8"/>
      <c r="B11" s="17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>
        <f>SUM(C11:N11)</f>
        <v>0</v>
      </c>
      <c r="P11" s="10"/>
      <c r="Q11" s="11">
        <f>O11*P11</f>
        <v>0</v>
      </c>
      <c r="R11" s="12"/>
      <c r="S11" s="12"/>
      <c r="T11" s="11"/>
      <c r="U11" s="2"/>
      <c r="V11" s="4"/>
    </row>
    <row r="12" spans="1:22" ht="15" thickBot="1" x14ac:dyDescent="0.35">
      <c r="A12" s="5" t="s">
        <v>22</v>
      </c>
      <c r="B12" s="16" t="s">
        <v>15</v>
      </c>
      <c r="C12" s="13">
        <f>SUM(C13:C15)</f>
        <v>0</v>
      </c>
      <c r="D12" s="13">
        <f t="shared" ref="D12" si="4">SUM(D13:D15)</f>
        <v>0</v>
      </c>
      <c r="E12" s="13">
        <f t="shared" ref="E12" si="5">SUM(E13:E15)</f>
        <v>0</v>
      </c>
      <c r="F12" s="13">
        <f t="shared" ref="F12" si="6">SUM(F13:F15)</f>
        <v>0</v>
      </c>
      <c r="G12" s="13">
        <f t="shared" ref="G12" si="7">SUM(G13:G15)</f>
        <v>0</v>
      </c>
      <c r="H12" s="13">
        <f t="shared" ref="H12" si="8">SUM(H13:H15)</f>
        <v>0</v>
      </c>
      <c r="I12" s="13">
        <f t="shared" ref="I12" si="9">SUM(I13:I15)</f>
        <v>0</v>
      </c>
      <c r="J12" s="13">
        <f t="shared" ref="J12" si="10">SUM(J13:J15)</f>
        <v>0</v>
      </c>
      <c r="K12" s="13">
        <f t="shared" ref="K12" si="11">SUM(K13:K15)</f>
        <v>0</v>
      </c>
      <c r="L12" s="13">
        <f t="shared" ref="L12" si="12">SUM(L13:L15)</f>
        <v>0</v>
      </c>
      <c r="M12" s="13">
        <f t="shared" ref="M12" si="13">SUM(M13:M15)</f>
        <v>0</v>
      </c>
      <c r="N12" s="13">
        <f t="shared" ref="N12" si="14">SUM(N13:N15)</f>
        <v>0</v>
      </c>
      <c r="O12" s="13">
        <f t="shared" ref="O12" si="15">SUM(O13:O15)</f>
        <v>0</v>
      </c>
      <c r="P12" s="6"/>
      <c r="Q12" s="7">
        <f>SUM(Q13:Q15)</f>
        <v>0</v>
      </c>
      <c r="R12" s="5">
        <f>Q12*0.3</f>
        <v>0</v>
      </c>
      <c r="S12" s="5">
        <f>Q12*0.1</f>
        <v>0</v>
      </c>
      <c r="T12" s="7">
        <f>R12+Q12+S12</f>
        <v>0</v>
      </c>
      <c r="U12" s="28">
        <f>72549.6*1.4</f>
        <v>101569.44</v>
      </c>
      <c r="V12" s="28">
        <f>T12/U12</f>
        <v>0</v>
      </c>
    </row>
    <row r="13" spans="1:22" x14ac:dyDescent="0.3">
      <c r="A13" s="8"/>
      <c r="B13" s="8"/>
      <c r="C13" s="21">
        <f>1720/12*B13%</f>
        <v>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10">
        <f>SUM(C13:N13)</f>
        <v>0</v>
      </c>
      <c r="P13" s="10"/>
      <c r="Q13" s="11">
        <f>O13*P13</f>
        <v>0</v>
      </c>
      <c r="R13" s="12"/>
      <c r="S13" s="12"/>
      <c r="T13" s="29"/>
      <c r="U13" s="32"/>
      <c r="V13" s="4"/>
    </row>
    <row r="14" spans="1:22" x14ac:dyDescent="0.3">
      <c r="A14" s="8"/>
      <c r="B14" s="17"/>
      <c r="C14" s="10">
        <f>(1720/12)*B14%</f>
        <v>0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>
        <f t="shared" ref="O14" si="16">SUM(C14:N14)</f>
        <v>0</v>
      </c>
      <c r="P14" s="10"/>
      <c r="Q14" s="11">
        <f>O14*P14</f>
        <v>0</v>
      </c>
      <c r="R14" s="12"/>
      <c r="S14" s="12"/>
      <c r="T14" s="29"/>
      <c r="U14" s="33"/>
      <c r="V14" s="4"/>
    </row>
    <row r="15" spans="1:22" ht="15" thickBot="1" x14ac:dyDescent="0.35">
      <c r="A15" s="8"/>
      <c r="B15" s="1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>
        <f>SUM(C15:N15)</f>
        <v>0</v>
      </c>
      <c r="P15" s="10"/>
      <c r="Q15" s="11">
        <f>O15*P15</f>
        <v>0</v>
      </c>
      <c r="R15" s="12"/>
      <c r="S15" s="12"/>
      <c r="T15" s="29"/>
      <c r="U15" s="34"/>
      <c r="V15" s="31"/>
    </row>
    <row r="16" spans="1:22" ht="15" thickBot="1" x14ac:dyDescent="0.35">
      <c r="A16" s="5" t="s">
        <v>14</v>
      </c>
      <c r="B16" s="16" t="s">
        <v>15</v>
      </c>
      <c r="C16" s="13">
        <f>SUM(C17:C19)</f>
        <v>143.33333333333334</v>
      </c>
      <c r="D16" s="13">
        <f t="shared" ref="D16" si="17">SUM(D17:D19)</f>
        <v>143.33333333333334</v>
      </c>
      <c r="E16" s="13">
        <f t="shared" ref="E16" si="18">SUM(E17:E19)</f>
        <v>143.33333333333334</v>
      </c>
      <c r="F16" s="13">
        <f t="shared" ref="F16" si="19">SUM(F17:F19)</f>
        <v>143.33333333333334</v>
      </c>
      <c r="G16" s="13">
        <f t="shared" ref="G16" si="20">SUM(G17:G19)</f>
        <v>143.33333333333334</v>
      </c>
      <c r="H16" s="13">
        <f t="shared" ref="H16" si="21">SUM(H17:H19)</f>
        <v>143.33333333333334</v>
      </c>
      <c r="I16" s="13">
        <f t="shared" ref="I16" si="22">SUM(I17:I19)</f>
        <v>143.33333333333334</v>
      </c>
      <c r="J16" s="13">
        <f t="shared" ref="J16" si="23">SUM(J17:J19)</f>
        <v>143.33333333333334</v>
      </c>
      <c r="K16" s="13">
        <f t="shared" ref="K16" si="24">SUM(K17:K19)</f>
        <v>143.33333333333334</v>
      </c>
      <c r="L16" s="13">
        <f t="shared" ref="L16" si="25">SUM(L17:L19)</f>
        <v>143.33333333333334</v>
      </c>
      <c r="M16" s="13">
        <f t="shared" ref="M16" si="26">SUM(M17:M19)</f>
        <v>143.33333333333334</v>
      </c>
      <c r="N16" s="13">
        <f t="shared" ref="N16" si="27">SUM(N17:N19)</f>
        <v>143.33333333333334</v>
      </c>
      <c r="O16" s="13">
        <f t="shared" ref="O16" si="28">SUM(O17:O19)</f>
        <v>143.33333333333334</v>
      </c>
      <c r="P16" s="6"/>
      <c r="Q16" s="7">
        <f>SUM(Q17:Q19)</f>
        <v>0</v>
      </c>
      <c r="R16" s="5">
        <f>Q16*0.3</f>
        <v>0</v>
      </c>
      <c r="S16" s="5">
        <f>Q16*0.1</f>
        <v>0</v>
      </c>
      <c r="T16" s="7">
        <f>R16+Q16+S16</f>
        <v>0</v>
      </c>
      <c r="U16" s="35">
        <f>72549.6*1.4</f>
        <v>101569.44</v>
      </c>
      <c r="V16" s="36">
        <f>T16/U16</f>
        <v>0</v>
      </c>
    </row>
    <row r="17" spans="1:22" x14ac:dyDescent="0.3">
      <c r="A17" s="8" t="s">
        <v>26</v>
      </c>
      <c r="B17" s="8">
        <v>100</v>
      </c>
      <c r="C17" s="21">
        <f>1720/12*100%</f>
        <v>143.33333333333334</v>
      </c>
      <c r="D17" s="22">
        <f t="shared" ref="D17:O17" si="29">1720/12*100%</f>
        <v>143.33333333333334</v>
      </c>
      <c r="E17" s="22">
        <f t="shared" si="29"/>
        <v>143.33333333333334</v>
      </c>
      <c r="F17" s="22">
        <f t="shared" si="29"/>
        <v>143.33333333333334</v>
      </c>
      <c r="G17" s="22">
        <f t="shared" si="29"/>
        <v>143.33333333333334</v>
      </c>
      <c r="H17" s="22">
        <f t="shared" si="29"/>
        <v>143.33333333333334</v>
      </c>
      <c r="I17" s="22">
        <f t="shared" si="29"/>
        <v>143.33333333333334</v>
      </c>
      <c r="J17" s="22">
        <f t="shared" si="29"/>
        <v>143.33333333333334</v>
      </c>
      <c r="K17" s="22">
        <f t="shared" si="29"/>
        <v>143.33333333333334</v>
      </c>
      <c r="L17" s="22">
        <f t="shared" si="29"/>
        <v>143.33333333333334</v>
      </c>
      <c r="M17" s="22">
        <f t="shared" si="29"/>
        <v>143.33333333333334</v>
      </c>
      <c r="N17" s="22">
        <f t="shared" si="29"/>
        <v>143.33333333333334</v>
      </c>
      <c r="O17" s="22">
        <f t="shared" si="29"/>
        <v>143.33333333333334</v>
      </c>
      <c r="P17" s="10"/>
      <c r="Q17" s="11">
        <f>O17*P17</f>
        <v>0</v>
      </c>
      <c r="R17" s="12"/>
      <c r="S17" s="12"/>
      <c r="T17" s="11"/>
    </row>
    <row r="18" spans="1:22" x14ac:dyDescent="0.3">
      <c r="A18" s="8"/>
      <c r="B18" s="17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1">
        <f>O18*P18</f>
        <v>0</v>
      </c>
      <c r="R18" s="12"/>
      <c r="S18" s="12"/>
      <c r="T18" s="11"/>
    </row>
    <row r="19" spans="1:22" ht="15" thickBot="1" x14ac:dyDescent="0.35">
      <c r="A19" s="8"/>
      <c r="B19" s="8"/>
      <c r="C19" s="9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1"/>
      <c r="R19" s="12"/>
      <c r="S19" s="12"/>
      <c r="T19" s="11"/>
    </row>
    <row r="20" spans="1:22" ht="15" thickBot="1" x14ac:dyDescent="0.35">
      <c r="A20" s="37" t="s">
        <v>12</v>
      </c>
      <c r="B20" s="38"/>
      <c r="C20" s="39">
        <f>SUM(C8,C12,C16)</f>
        <v>387</v>
      </c>
      <c r="D20" s="39">
        <f t="shared" ref="D20:O20" si="30">SUM(D8,D12,D16)</f>
        <v>387</v>
      </c>
      <c r="E20" s="39">
        <f t="shared" si="30"/>
        <v>387</v>
      </c>
      <c r="F20" s="39">
        <f t="shared" si="30"/>
        <v>387</v>
      </c>
      <c r="G20" s="39">
        <f t="shared" si="30"/>
        <v>387</v>
      </c>
      <c r="H20" s="39">
        <f t="shared" si="30"/>
        <v>387</v>
      </c>
      <c r="I20" s="39">
        <f t="shared" si="30"/>
        <v>387</v>
      </c>
      <c r="J20" s="39">
        <f t="shared" si="30"/>
        <v>387</v>
      </c>
      <c r="K20" s="39">
        <f t="shared" si="30"/>
        <v>387</v>
      </c>
      <c r="L20" s="39">
        <f t="shared" si="30"/>
        <v>387</v>
      </c>
      <c r="M20" s="39">
        <f t="shared" si="30"/>
        <v>387</v>
      </c>
      <c r="N20" s="39">
        <f t="shared" si="30"/>
        <v>387</v>
      </c>
      <c r="O20" s="39">
        <f t="shared" si="30"/>
        <v>3067.3333333333344</v>
      </c>
      <c r="P20" s="38"/>
      <c r="Q20" s="40">
        <f>SUM(Q8,Q12,Q16)</f>
        <v>0</v>
      </c>
      <c r="R20" s="38">
        <f>SUM(R8,R12,R16)</f>
        <v>0</v>
      </c>
      <c r="S20" s="38">
        <f>SUM(S8,S12,S16)</f>
        <v>0</v>
      </c>
      <c r="T20" s="40">
        <f>SUM(T8:T19)</f>
        <v>0</v>
      </c>
      <c r="U20" s="41">
        <f>SUM(U8,U12,U16)</f>
        <v>371698.88</v>
      </c>
      <c r="V20" s="42">
        <f>T20/U20</f>
        <v>0</v>
      </c>
    </row>
    <row r="21" spans="1:22" ht="15" thickBot="1" x14ac:dyDescent="0.35"/>
    <row r="22" spans="1:22" ht="15" thickBot="1" x14ac:dyDescent="0.35">
      <c r="A22" s="5" t="s">
        <v>28</v>
      </c>
      <c r="B22" s="16" t="s">
        <v>15</v>
      </c>
      <c r="C22" s="13">
        <f>SUM(C23:C25)</f>
        <v>50.166666666666671</v>
      </c>
      <c r="D22" s="13">
        <f t="shared" ref="D22" si="31">SUM(D23:D25)</f>
        <v>50.166666666666671</v>
      </c>
      <c r="E22" s="13">
        <f t="shared" ref="E22" si="32">SUM(E23:E25)</f>
        <v>50.166666666666671</v>
      </c>
      <c r="F22" s="13">
        <f t="shared" ref="F22" si="33">SUM(F23:F25)</f>
        <v>50.166666666666671</v>
      </c>
      <c r="G22" s="13">
        <f t="shared" ref="G22" si="34">SUM(G23:G25)</f>
        <v>50.166666666666671</v>
      </c>
      <c r="H22" s="13">
        <f t="shared" ref="H22" si="35">SUM(H23:H25)</f>
        <v>50.166666666666671</v>
      </c>
      <c r="I22" s="13">
        <f t="shared" ref="I22" si="36">SUM(I23:I25)</f>
        <v>50.166666666666671</v>
      </c>
      <c r="J22" s="13">
        <f t="shared" ref="J22" si="37">SUM(J23:J25)</f>
        <v>50.166666666666671</v>
      </c>
      <c r="K22" s="13">
        <f t="shared" ref="K22" si="38">SUM(K23:K25)</f>
        <v>50.166666666666671</v>
      </c>
      <c r="L22" s="13">
        <f t="shared" ref="L22" si="39">SUM(L23:L25)</f>
        <v>50.166666666666671</v>
      </c>
      <c r="M22" s="13">
        <f t="shared" ref="M22" si="40">SUM(M23:M25)</f>
        <v>50.166666666666671</v>
      </c>
      <c r="N22" s="13">
        <f t="shared" ref="N22" si="41">SUM(N23:N25)</f>
        <v>50.166666666666671</v>
      </c>
      <c r="O22" s="13">
        <f t="shared" ref="O22" si="42">SUM(O23:O25)</f>
        <v>0</v>
      </c>
      <c r="P22" s="6"/>
      <c r="Q22" s="7">
        <f>SUM(Q23:Q25)</f>
        <v>74585.45</v>
      </c>
      <c r="R22" s="5"/>
      <c r="S22" s="5"/>
      <c r="T22" s="7">
        <f>R22+Q22+S22</f>
        <v>74585.45</v>
      </c>
      <c r="U22" s="14">
        <v>74585.45</v>
      </c>
      <c r="V22" s="15">
        <f>T22/U22</f>
        <v>1</v>
      </c>
    </row>
    <row r="23" spans="1:22" x14ac:dyDescent="0.3">
      <c r="A23" s="8" t="s">
        <v>30</v>
      </c>
      <c r="B23" s="8">
        <v>30</v>
      </c>
      <c r="C23" s="21">
        <f>1720/12*30%</f>
        <v>43</v>
      </c>
      <c r="D23" s="22">
        <f t="shared" ref="D23:N23" si="43">1720/12*30%</f>
        <v>43</v>
      </c>
      <c r="E23" s="22">
        <f t="shared" si="43"/>
        <v>43</v>
      </c>
      <c r="F23" s="22">
        <f t="shared" si="43"/>
        <v>43</v>
      </c>
      <c r="G23" s="22">
        <f t="shared" si="43"/>
        <v>43</v>
      </c>
      <c r="H23" s="22">
        <f t="shared" si="43"/>
        <v>43</v>
      </c>
      <c r="I23" s="22">
        <f t="shared" si="43"/>
        <v>43</v>
      </c>
      <c r="J23" s="22">
        <f t="shared" si="43"/>
        <v>43</v>
      </c>
      <c r="K23" s="22">
        <f t="shared" si="43"/>
        <v>43</v>
      </c>
      <c r="L23" s="22">
        <f t="shared" si="43"/>
        <v>43</v>
      </c>
      <c r="M23" s="22">
        <f t="shared" si="43"/>
        <v>43</v>
      </c>
      <c r="N23" s="22">
        <f t="shared" si="43"/>
        <v>43</v>
      </c>
      <c r="O23" s="22"/>
      <c r="P23" s="10"/>
      <c r="Q23" s="11">
        <f>O23*P23</f>
        <v>0</v>
      </c>
      <c r="R23" s="12"/>
      <c r="S23" s="12"/>
      <c r="T23" s="11"/>
      <c r="U23" s="2"/>
      <c r="V23" s="4"/>
    </row>
    <row r="24" spans="1:22" x14ac:dyDescent="0.3">
      <c r="A24" s="8" t="s">
        <v>31</v>
      </c>
      <c r="B24" s="17">
        <v>5</v>
      </c>
      <c r="C24" s="10">
        <f>1720/12*5%</f>
        <v>7.1666666666666679</v>
      </c>
      <c r="D24" s="10">
        <f t="shared" ref="D24:N24" si="44">1720/12*5%</f>
        <v>7.1666666666666679</v>
      </c>
      <c r="E24" s="10">
        <f t="shared" si="44"/>
        <v>7.1666666666666679</v>
      </c>
      <c r="F24" s="10">
        <f t="shared" si="44"/>
        <v>7.1666666666666679</v>
      </c>
      <c r="G24" s="10">
        <f t="shared" si="44"/>
        <v>7.1666666666666679</v>
      </c>
      <c r="H24" s="10">
        <f t="shared" si="44"/>
        <v>7.1666666666666679</v>
      </c>
      <c r="I24" s="10">
        <f t="shared" si="44"/>
        <v>7.1666666666666679</v>
      </c>
      <c r="J24" s="10">
        <f t="shared" si="44"/>
        <v>7.1666666666666679</v>
      </c>
      <c r="K24" s="10">
        <f t="shared" si="44"/>
        <v>7.1666666666666679</v>
      </c>
      <c r="L24" s="10">
        <f t="shared" si="44"/>
        <v>7.1666666666666679</v>
      </c>
      <c r="M24" s="10">
        <f t="shared" si="44"/>
        <v>7.1666666666666679</v>
      </c>
      <c r="N24" s="10">
        <f t="shared" si="44"/>
        <v>7.1666666666666679</v>
      </c>
      <c r="O24" s="10"/>
      <c r="P24" s="10"/>
      <c r="Q24" s="11">
        <f>O24*P24</f>
        <v>0</v>
      </c>
      <c r="R24" s="12"/>
      <c r="S24" s="12"/>
      <c r="T24" s="11"/>
      <c r="U24" s="2"/>
      <c r="V24" s="4"/>
    </row>
    <row r="25" spans="1:22" x14ac:dyDescent="0.3">
      <c r="A25" s="8" t="s">
        <v>33</v>
      </c>
      <c r="B25" s="17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1">
        <f>74585.45-Q23-Q24</f>
        <v>74585.45</v>
      </c>
      <c r="R25" s="12"/>
      <c r="S25" s="12"/>
      <c r="T25" s="11"/>
      <c r="U25" s="2"/>
      <c r="V25" s="4"/>
    </row>
    <row r="26" spans="1:22" ht="15" thickBot="1" x14ac:dyDescent="0.35">
      <c r="B26" s="17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1"/>
      <c r="R26" s="12"/>
      <c r="S26" s="12"/>
      <c r="T26" s="11"/>
      <c r="U26" s="2"/>
      <c r="V26" s="2"/>
    </row>
    <row r="27" spans="1:22" ht="15" thickBot="1" x14ac:dyDescent="0.35">
      <c r="A27" s="5" t="s">
        <v>29</v>
      </c>
      <c r="B27" s="16" t="s">
        <v>15</v>
      </c>
      <c r="C27" s="13">
        <f>SUM(C28:C30)</f>
        <v>0</v>
      </c>
      <c r="D27" s="13">
        <f t="shared" ref="D27" si="45">SUM(D28:D30)</f>
        <v>0</v>
      </c>
      <c r="E27" s="13">
        <f t="shared" ref="E27" si="46">SUM(E28:E30)</f>
        <v>0</v>
      </c>
      <c r="F27" s="13">
        <f t="shared" ref="F27" si="47">SUM(F28:F30)</f>
        <v>0</v>
      </c>
      <c r="G27" s="13">
        <f t="shared" ref="G27" si="48">SUM(G28:G30)</f>
        <v>0</v>
      </c>
      <c r="H27" s="13">
        <f t="shared" ref="H27" si="49">SUM(H28:H30)</f>
        <v>0</v>
      </c>
      <c r="I27" s="13">
        <f t="shared" ref="I27" si="50">SUM(I28:I30)</f>
        <v>0</v>
      </c>
      <c r="J27" s="13">
        <f t="shared" ref="J27" si="51">SUM(J28:J30)</f>
        <v>0</v>
      </c>
      <c r="K27" s="13">
        <f t="shared" ref="K27" si="52">SUM(K28:K30)</f>
        <v>0</v>
      </c>
      <c r="L27" s="13">
        <f t="shared" ref="L27" si="53">SUM(L28:L30)</f>
        <v>0</v>
      </c>
      <c r="M27" s="13">
        <f t="shared" ref="M27" si="54">SUM(M28:M30)</f>
        <v>0</v>
      </c>
      <c r="N27" s="13">
        <f t="shared" ref="N27" si="55">SUM(N28:N30)</f>
        <v>0</v>
      </c>
      <c r="O27" s="13">
        <f t="shared" ref="O27" si="56">SUM(O28:O30)</f>
        <v>0</v>
      </c>
      <c r="P27" s="6"/>
      <c r="Q27" s="7">
        <f>SUM(Q28:Q30)</f>
        <v>74585.45</v>
      </c>
      <c r="R27" s="5"/>
      <c r="S27" s="5"/>
      <c r="T27" s="7">
        <f>R27+Q27+S27</f>
        <v>74585.45</v>
      </c>
      <c r="U27" s="28">
        <v>74585.45</v>
      </c>
      <c r="V27" s="28">
        <f>T27/U27</f>
        <v>1</v>
      </c>
    </row>
    <row r="28" spans="1:22" x14ac:dyDescent="0.3">
      <c r="A28" s="8" t="s">
        <v>32</v>
      </c>
      <c r="B28" s="8"/>
      <c r="C28" s="21">
        <f>1720/12*B28%</f>
        <v>0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10">
        <f>SUM(C28:N28)</f>
        <v>0</v>
      </c>
      <c r="P28" s="10"/>
      <c r="Q28" s="11">
        <f>O28*P28</f>
        <v>0</v>
      </c>
      <c r="R28" s="12"/>
      <c r="S28" s="12"/>
      <c r="T28" s="29"/>
      <c r="U28" s="32"/>
      <c r="V28" s="4"/>
    </row>
    <row r="29" spans="1:22" ht="15" thickBot="1" x14ac:dyDescent="0.35">
      <c r="A29" s="8" t="s">
        <v>34</v>
      </c>
      <c r="B29" s="17"/>
      <c r="C29" s="10">
        <f>(1720/12)*B30%</f>
        <v>0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>
        <f t="shared" ref="O29" si="57">SUM(C29:N29)</f>
        <v>0</v>
      </c>
      <c r="P29" s="10"/>
      <c r="Q29" s="11">
        <f>74585.45-Q28</f>
        <v>74585.45</v>
      </c>
      <c r="R29" s="12"/>
      <c r="S29" s="12"/>
      <c r="T29" s="29"/>
      <c r="U29" s="33"/>
      <c r="V29" s="4"/>
    </row>
    <row r="30" spans="1:22" x14ac:dyDescent="0.3">
      <c r="A30" s="43"/>
      <c r="B30" s="44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5"/>
      <c r="S30" s="45"/>
      <c r="T30" s="43"/>
      <c r="U30" s="30"/>
      <c r="V30" s="31"/>
    </row>
    <row r="31" spans="1:22" x14ac:dyDescent="0.3">
      <c r="A31" s="10"/>
      <c r="B31" s="46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</row>
    <row r="32" spans="1:22" x14ac:dyDescent="0.3">
      <c r="A32" s="10"/>
      <c r="B32" s="46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</row>
    <row r="33" spans="1:20" x14ac:dyDescent="0.3">
      <c r="A33" s="10"/>
      <c r="B33" s="46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</row>
    <row r="34" spans="1:20" x14ac:dyDescent="0.3">
      <c r="A34" s="10"/>
      <c r="B34" s="46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</row>
  </sheetData>
  <sheetProtection algorithmName="SHA-512" hashValue="0cDLOi9JdGxC2i6XltcfUVeCRbiy4pNBsLmwFUL9KaEcH+OWx9uqPGbPUsovTBn0CnrbHlGr/iXfHpHIVzPaDA==" saltValue="7gq2riIMoqPrbPkdzPUnwg==" spinCount="100000" sheet="1" objects="1" scenarios="1"/>
  <mergeCells count="2">
    <mergeCell ref="A2:B2"/>
    <mergeCell ref="A3:B3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94B52C997A6E4B9B4EDE6026ADD566" ma:contentTypeVersion="14" ma:contentTypeDescription="Een nieuw document maken." ma:contentTypeScope="" ma:versionID="c0399b31e4bae42636bf2d9122cd4d3b">
  <xsd:schema xmlns:xsd="http://www.w3.org/2001/XMLSchema" xmlns:xs="http://www.w3.org/2001/XMLSchema" xmlns:p="http://schemas.microsoft.com/office/2006/metadata/properties" xmlns:ns2="c85000d2-7dbd-43ad-b743-4400855f9032" xmlns:ns3="aae73b22-be42-4c20-85b6-6da31d33435b" targetNamespace="http://schemas.microsoft.com/office/2006/metadata/properties" ma:root="true" ma:fieldsID="34e2c2e601137c881858c9de3dfd07ea" ns2:_="" ns3:_="">
    <xsd:import namespace="c85000d2-7dbd-43ad-b743-4400855f9032"/>
    <xsd:import namespace="aae73b22-be42-4c20-85b6-6da31d3343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5000d2-7dbd-43ad-b743-4400855f90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b0fb1a31-3d68-43d7-8c3f-6d5159c2e2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e73b22-be42-4c20-85b6-6da31d33435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6940707-bcc5-4c1d-a474-670279fe6c51}" ma:internalName="TaxCatchAll" ma:showField="CatchAllData" ma:web="aae73b22-be42-4c20-85b6-6da31d3343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e73b22-be42-4c20-85b6-6da31d33435b" xsi:nil="true"/>
    <lcf76f155ced4ddcb4097134ff3c332f xmlns="c85000d2-7dbd-43ad-b743-4400855f903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8258D1-5352-4927-8029-0C765C45A772}"/>
</file>

<file path=customXml/itemProps2.xml><?xml version="1.0" encoding="utf-8"?>
<ds:datastoreItem xmlns:ds="http://schemas.openxmlformats.org/officeDocument/2006/customXml" ds:itemID="{FFCB5323-FA99-460E-8DC3-A68EF80AE0B6}">
  <ds:schemaRefs>
    <ds:schemaRef ds:uri="http://schemas.microsoft.com/office/2006/metadata/properties"/>
    <ds:schemaRef ds:uri="http://schemas.microsoft.com/office/infopath/2007/PartnerControls"/>
    <ds:schemaRef ds:uri="a67fc5ae-68ed-43e2-be2e-b80839a1f738"/>
    <ds:schemaRef ds:uri="54f67654-f7dd-44fd-b676-998308bbe9da"/>
  </ds:schemaRefs>
</ds:datastoreItem>
</file>

<file path=customXml/itemProps3.xml><?xml version="1.0" encoding="utf-8"?>
<ds:datastoreItem xmlns:ds="http://schemas.openxmlformats.org/officeDocument/2006/customXml" ds:itemID="{AB41E930-B2C3-45DD-A085-657716771A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Rapport TR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Ahmad Al Chikh</dc:creator>
  <cp:keywords/>
  <dc:description/>
  <cp:lastModifiedBy>Tom David</cp:lastModifiedBy>
  <cp:revision/>
  <dcterms:created xsi:type="dcterms:W3CDTF">2015-06-05T18:19:34Z</dcterms:created>
  <dcterms:modified xsi:type="dcterms:W3CDTF">2023-12-15T12:39:53Z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0x0101001B94B52C997A6E4B9B4EDE6026ADD566</vt:lpwstr>
  </property>
  <property fmtid="{D5CDD505-2E9C-101B-9397-08002B2CF9AE}" pid="3" name="MSIP_Label_de4382c3-905e-4aaa-b491-a488c24eb322_Enabled">
    <vt:lpwstr>true</vt:lpwstr>
  </property>
  <property fmtid="{D5CDD505-2E9C-101B-9397-08002B2CF9AE}" pid="4" name="MSIP_Label_de4382c3-905e-4aaa-b491-a488c24eb322_SetDate">
    <vt:lpwstr>2022-09-08T09:20:58Z</vt:lpwstr>
  </property>
  <property fmtid="{D5CDD505-2E9C-101B-9397-08002B2CF9AE}" pid="5" name="MSIP_Label_de4382c3-905e-4aaa-b491-a488c24eb322_Method">
    <vt:lpwstr>Standard</vt:lpwstr>
  </property>
  <property fmtid="{D5CDD505-2E9C-101B-9397-08002B2CF9AE}" pid="6" name="MSIP_Label_de4382c3-905e-4aaa-b491-a488c24eb322_Name">
    <vt:lpwstr>de4382c3-905e-4aaa-b491-a488c24eb322</vt:lpwstr>
  </property>
  <property fmtid="{D5CDD505-2E9C-101B-9397-08002B2CF9AE}" pid="7" name="MSIP_Label_de4382c3-905e-4aaa-b491-a488c24eb322_SiteId">
    <vt:lpwstr>cf3b477b-fd62-40f3-8012-ca8c75c2e361</vt:lpwstr>
  </property>
  <property fmtid="{D5CDD505-2E9C-101B-9397-08002B2CF9AE}" pid="8" name="MSIP_Label_de4382c3-905e-4aaa-b491-a488c24eb322_ActionId">
    <vt:lpwstr>3b9ba917-be6b-40bf-bdb3-700b79c37b91</vt:lpwstr>
  </property>
  <property fmtid="{D5CDD505-2E9C-101B-9397-08002B2CF9AE}" pid="9" name="MSIP_Label_de4382c3-905e-4aaa-b491-a488c24eb322_ContentBits">
    <vt:lpwstr>0</vt:lpwstr>
  </property>
  <property fmtid="{D5CDD505-2E9C-101B-9397-08002B2CF9AE}" pid="10" name="MediaServiceImageTags">
    <vt:lpwstr/>
  </property>
</Properties>
</file>